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360" yWindow="520" windowWidth="12800" windowHeight="12760" tabRatio="289" activeTab="0"/>
  </bookViews>
  <sheets>
    <sheet name="print version" sheetId="1" r:id="rId1"/>
  </sheets>
  <definedNames/>
  <calcPr fullCalcOnLoad="1"/>
</workbook>
</file>

<file path=xl/sharedStrings.xml><?xml version="1.0" encoding="utf-8"?>
<sst xmlns="http://schemas.openxmlformats.org/spreadsheetml/2006/main" count="257" uniqueCount="102">
  <si>
    <t>Km</t>
  </si>
  <si>
    <t>Turn</t>
  </si>
  <si>
    <t>Dir.</t>
  </si>
  <si>
    <t>Instruction</t>
  </si>
  <si>
    <t>Go</t>
  </si>
  <si>
    <r>
      <t>Start E 4th Ave</t>
    </r>
    <r>
      <rPr>
        <b/>
        <sz val="10"/>
        <rFont val="Arial"/>
        <family val="2"/>
      </rPr>
      <t xml:space="preserve"> (just west of Boundary Rd)</t>
    </r>
  </si>
  <si>
    <t>R</t>
  </si>
  <si>
    <t>S</t>
  </si>
  <si>
    <t>Boundary Rd (no sign)</t>
  </si>
  <si>
    <t>L</t>
  </si>
  <si>
    <t>E</t>
  </si>
  <si>
    <t>Lougheed Hwy [Hwy 7]</t>
  </si>
  <si>
    <t>BR</t>
  </si>
  <si>
    <t>SE</t>
  </si>
  <si>
    <t>Winston Slip/Winston St/ Government</t>
  </si>
  <si>
    <t xml:space="preserve">S </t>
  </si>
  <si>
    <t>King Edward Ave</t>
  </si>
  <si>
    <t>United Blvd</t>
  </si>
  <si>
    <t>HWY-7B [Mary Hill Byp]</t>
  </si>
  <si>
    <t>HWY-7 [Lougheed Hwy] (no sign)</t>
  </si>
  <si>
    <t>N</t>
  </si>
  <si>
    <t>Dewdney Trunk Rd (first left)</t>
  </si>
  <si>
    <t>Harris Rd (at T)</t>
  </si>
  <si>
    <t>Old Dewdney Trunk Rd (first left)/ 210 St</t>
  </si>
  <si>
    <t>128 Ave/127 Ave</t>
  </si>
  <si>
    <t>224 St (at T)</t>
  </si>
  <si>
    <t>Abernethy Way (first left)</t>
  </si>
  <si>
    <t>232 St (at TL)</t>
  </si>
  <si>
    <t>Dewdney Trunk Rd</t>
  </si>
  <si>
    <t>CO</t>
  </si>
  <si>
    <t>Wilson St</t>
  </si>
  <si>
    <t>Hayward St (first left, no sign,across the dam)</t>
  </si>
  <si>
    <t>Keystone Ave</t>
  </si>
  <si>
    <t>Dewdney Trunk Rd (not left yet)</t>
  </si>
  <si>
    <t>ST</t>
  </si>
  <si>
    <t>Dewdney Trunk Rd/Ferndale (MUS Dewdney Trunk &amp; Cedar, go E not N up the hill)</t>
  </si>
  <si>
    <t>Stave Lake St</t>
  </si>
  <si>
    <t>NE</t>
  </si>
  <si>
    <t>Stave Lake St (MUS Stave Lake &amp; Kirkpatrick, keep L on main road)</t>
  </si>
  <si>
    <t>Stave Lake Rd</t>
  </si>
  <si>
    <t>Hartley Rd</t>
  </si>
  <si>
    <t>Spratt Rd/Kontney Rd</t>
  </si>
  <si>
    <t>Sylvester Rd (no sign, at T, cross concrete bridge)</t>
  </si>
  <si>
    <t>UT</t>
  </si>
  <si>
    <r>
      <t xml:space="preserve">Sylvester Rd </t>
    </r>
    <r>
      <rPr>
        <i/>
        <sz val="10"/>
        <rFont val="Arial"/>
        <family val="2"/>
      </rPr>
      <t>(Allan Lake on Right)</t>
    </r>
  </si>
  <si>
    <r>
      <t>Hwy-7 [Lougheed Hwy] (at T)</t>
    </r>
    <r>
      <rPr>
        <i/>
        <sz val="10"/>
        <rFont val="Arial"/>
        <family val="2"/>
      </rPr>
      <t xml:space="preserve"> (JR Food and Gas)</t>
    </r>
  </si>
  <si>
    <t>Hot Springs Rd</t>
  </si>
  <si>
    <t>HWY-7 [Lougheed Hwy]</t>
  </si>
  <si>
    <t>HWY-9 [Agassiz-Rosedale Hwy]</t>
  </si>
  <si>
    <t>HWY-9 [Cheam Ave]</t>
  </si>
  <si>
    <t>SW</t>
  </si>
  <si>
    <t>Yale Rd E</t>
  </si>
  <si>
    <t>Annis Rd/Prairie Central</t>
  </si>
  <si>
    <t>Banford Rd/Lindell Rd/Bailey Rd</t>
  </si>
  <si>
    <t>Chilliwack River Rd</t>
  </si>
  <si>
    <t>W</t>
  </si>
  <si>
    <t>Promontory Rd</t>
  </si>
  <si>
    <t>Thomas Rd</t>
  </si>
  <si>
    <t>Vedder Rd</t>
  </si>
  <si>
    <t xml:space="preserve">Chilliwack Lake Rd (before bridge) </t>
  </si>
  <si>
    <t>Chilliwack Lake Rd</t>
  </si>
  <si>
    <t>Vedder Mtn Rd (no sign, at T, cross bridge)</t>
  </si>
  <si>
    <t xml:space="preserve">Cultus Lake Rd/Columbia Valley Hwy </t>
  </si>
  <si>
    <t>Maple Falls Rd (no choice)/ Kossikar Rd</t>
  </si>
  <si>
    <r>
      <t xml:space="preserve">Columbia Valley Hwy (no sign, at T)/ Cultus Lake Rd
</t>
    </r>
    <r>
      <rPr>
        <i/>
        <sz val="10"/>
        <rFont val="Arial"/>
        <family val="2"/>
      </rPr>
      <t>(296.9 km pub/store/gas) Restaurant (in Plaza) closes 11 pm, Pub closes 1 am.</t>
    </r>
  </si>
  <si>
    <t>NW</t>
  </si>
  <si>
    <t xml:space="preserve">Vedder Mountain (no sign, at T)/ Yarrow Central Rd </t>
  </si>
  <si>
    <t>Boundary Rd (at T)</t>
  </si>
  <si>
    <t>No 4 Rd</t>
  </si>
  <si>
    <t>S Parallel Rd</t>
  </si>
  <si>
    <t>Sumas Way [HWY-11]</t>
  </si>
  <si>
    <t>Marshall Rd</t>
  </si>
  <si>
    <t>Riverside Rd</t>
  </si>
  <si>
    <t>West Railway St</t>
  </si>
  <si>
    <t>Essendene Ave</t>
  </si>
  <si>
    <t>Montrose Ave</t>
  </si>
  <si>
    <t>George Ferguson Way</t>
  </si>
  <si>
    <t>Gladwin Rd</t>
  </si>
  <si>
    <t xml:space="preserve">Harris Rd </t>
  </si>
  <si>
    <t>Riverside St (watch traffic calming medians)</t>
  </si>
  <si>
    <t>Ramp onto Mission Bridge</t>
  </si>
  <si>
    <t>First exit Ramp (watch storm drains)</t>
  </si>
  <si>
    <t>Horne St (no sign, at T)</t>
  </si>
  <si>
    <t>Murray</t>
  </si>
  <si>
    <t>HWY-7 [1st Ave]</t>
  </si>
  <si>
    <t>Haney Byp</t>
  </si>
  <si>
    <t>King Edward ave</t>
  </si>
  <si>
    <t>stop</t>
  </si>
  <si>
    <t xml:space="preserve">Control #2 Sylvester Road - info control </t>
  </si>
  <si>
    <t xml:space="preserve">Control #3 Harrison Hot Springs - your choice </t>
  </si>
  <si>
    <t xml:space="preserve">Control #4 Chilliwack Lake Park - info control </t>
  </si>
  <si>
    <t xml:space="preserve">Control #5 Columbia Valley - info control </t>
  </si>
  <si>
    <t>Iverson Rd/ Henderson Rd</t>
  </si>
  <si>
    <r>
      <t>Control #6 Mission</t>
    </r>
    <r>
      <rPr>
        <i/>
        <sz val="10"/>
        <rFont val="Arial"/>
        <family val="2"/>
      </rPr>
      <t xml:space="preserve"> -</t>
    </r>
    <r>
      <rPr>
        <b/>
        <sz val="12"/>
        <rFont val="Arial"/>
        <family val="2"/>
      </rPr>
      <t xml:space="preserve"> Tim Hortons  on right, Petrocan on left</t>
    </r>
  </si>
  <si>
    <t>CONGRATULATIONS !</t>
  </si>
  <si>
    <t>BC Randonneurs Cycling Club</t>
  </si>
  <si>
    <t>Route Designed by Susan Allen &amp; Doug Latornell in 2005</t>
  </si>
  <si>
    <t>Tour des Lacs 2005 - Permanent Brevet #210</t>
  </si>
  <si>
    <t>Submitted as a Permanent in 2020 by Barry Monaghan</t>
  </si>
  <si>
    <t>401.3 km</t>
  </si>
  <si>
    <t>(This is the original Tour des Lacs route from May 2005. Do not confuse this route with Alex Pope's shortened 350km version, Permanent #20, from 2008.)</t>
  </si>
  <si>
    <t xml:space="preserve">Finish Control - Knight and Day Restaurant, McDonald's or your choice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</si>
</sst>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##"/>
    <numFmt numFmtId="165" formatCode="0.0"/>
    <numFmt numFmtId="166" formatCode="hh:mm"/>
    <numFmt numFmtId="167" formatCode="0.###############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/>
    </xf>
    <xf numFmtId="165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5" fontId="0" fillId="0" borderId="1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33" borderId="0" xfId="0" applyNumberFormat="1" applyFill="1" applyAlignment="1">
      <alignment vertical="center"/>
    </xf>
    <xf numFmtId="165" fontId="3" fillId="0" borderId="10" xfId="0" applyNumberFormat="1" applyFont="1" applyBorder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left" vertical="center" wrapText="1"/>
    </xf>
    <xf numFmtId="165" fontId="0" fillId="0" borderId="1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166" fontId="0" fillId="33" borderId="0" xfId="0" applyNumberFormat="1" applyFill="1" applyAlignment="1">
      <alignment vertical="center"/>
    </xf>
    <xf numFmtId="165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left" wrapText="1"/>
    </xf>
    <xf numFmtId="164" fontId="0" fillId="33" borderId="0" xfId="0" applyNumberFormat="1" applyFont="1" applyFill="1" applyAlignment="1">
      <alignment/>
    </xf>
    <xf numFmtId="165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5" fontId="6" fillId="0" borderId="11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 wrapText="1"/>
    </xf>
    <xf numFmtId="165" fontId="3" fillId="0" borderId="12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/>
    </xf>
    <xf numFmtId="164" fontId="3" fillId="34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left" vertical="center" wrapText="1"/>
    </xf>
    <xf numFmtId="165" fontId="3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vertical="center"/>
    </xf>
    <xf numFmtId="165" fontId="3" fillId="35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="150" zoomScaleNormal="150" workbookViewId="0" topLeftCell="A1">
      <selection activeCell="A1" sqref="A1:E1"/>
    </sheetView>
  </sheetViews>
  <sheetFormatPr defaultColWidth="11.57421875" defaultRowHeight="14.25" customHeight="1"/>
  <cols>
    <col min="1" max="1" width="6.8515625" style="0" customWidth="1"/>
    <col min="2" max="3" width="6.00390625" style="0" customWidth="1"/>
    <col min="4" max="4" width="30.7109375" style="1" customWidth="1"/>
    <col min="5" max="5" width="6.28125" style="0" customWidth="1"/>
    <col min="6" max="7" width="9.00390625" style="2" customWidth="1"/>
    <col min="8" max="254" width="8.8515625" style="0" customWidth="1"/>
    <col min="255" max="16384" width="11.421875" style="0" customWidth="1"/>
  </cols>
  <sheetData>
    <row r="1" spans="1:5" ht="14.25" customHeight="1">
      <c r="A1" s="45" t="s">
        <v>95</v>
      </c>
      <c r="B1" s="45"/>
      <c r="C1" s="45"/>
      <c r="D1" s="45"/>
      <c r="E1" s="45"/>
    </row>
    <row r="2" spans="1:5" ht="14.25" customHeight="1">
      <c r="A2" s="46" t="s">
        <v>97</v>
      </c>
      <c r="B2" s="45"/>
      <c r="C2" s="45"/>
      <c r="D2" s="45"/>
      <c r="E2" s="45"/>
    </row>
    <row r="3" spans="1:5" ht="14.25" customHeight="1">
      <c r="A3" s="45" t="s">
        <v>99</v>
      </c>
      <c r="B3" s="45"/>
      <c r="C3" s="45"/>
      <c r="D3" s="45"/>
      <c r="E3" s="45"/>
    </row>
    <row r="4" spans="1:5" ht="14.25" customHeight="1">
      <c r="A4" s="45" t="s">
        <v>96</v>
      </c>
      <c r="B4" s="45"/>
      <c r="C4" s="45"/>
      <c r="D4" s="45"/>
      <c r="E4" s="45"/>
    </row>
    <row r="5" spans="1:5" ht="14.25" customHeight="1">
      <c r="A5" s="47" t="s">
        <v>98</v>
      </c>
      <c r="B5" s="47"/>
      <c r="C5" s="47"/>
      <c r="D5" s="47"/>
      <c r="E5" s="47"/>
    </row>
    <row r="6" spans="1:5" ht="39" customHeight="1">
      <c r="A6" s="48" t="s">
        <v>100</v>
      </c>
      <c r="B6" s="48"/>
      <c r="C6" s="48"/>
      <c r="D6" s="48"/>
      <c r="E6" s="48"/>
    </row>
    <row r="7" spans="1:256" s="9" customFormat="1" ht="16.5" customHeight="1">
      <c r="A7" s="3" t="s">
        <v>0</v>
      </c>
      <c r="B7" s="4" t="s">
        <v>1</v>
      </c>
      <c r="C7" s="4" t="s">
        <v>2</v>
      </c>
      <c r="D7" s="5" t="s">
        <v>3</v>
      </c>
      <c r="E7" s="6" t="s">
        <v>4</v>
      </c>
      <c r="F7" s="7"/>
      <c r="G7" s="8"/>
      <c r="IU7"/>
      <c r="IV7"/>
    </row>
    <row r="8" spans="1:256" s="12" customFormat="1" ht="27" customHeight="1">
      <c r="A8" s="40"/>
      <c r="B8" s="41"/>
      <c r="C8" s="41"/>
      <c r="D8" s="42" t="s">
        <v>5</v>
      </c>
      <c r="E8" s="43"/>
      <c r="F8" s="10"/>
      <c r="G8" s="11"/>
      <c r="IU8"/>
      <c r="IV8"/>
    </row>
    <row r="9" spans="1:256" s="18" customFormat="1" ht="16.5" customHeight="1">
      <c r="A9" s="13">
        <f aca="true" t="shared" si="0" ref="A9:A39">A8+E8</f>
        <v>0</v>
      </c>
      <c r="B9" s="14" t="s">
        <v>6</v>
      </c>
      <c r="C9" s="14" t="s">
        <v>7</v>
      </c>
      <c r="D9" s="15" t="s">
        <v>8</v>
      </c>
      <c r="E9" s="13">
        <v>0.1</v>
      </c>
      <c r="F9" s="16"/>
      <c r="G9" s="17"/>
      <c r="IU9"/>
      <c r="IV9"/>
    </row>
    <row r="10" spans="1:256" s="18" customFormat="1" ht="17.25" customHeight="1">
      <c r="A10" s="13">
        <f t="shared" si="0"/>
        <v>0.1</v>
      </c>
      <c r="B10" s="19" t="s">
        <v>9</v>
      </c>
      <c r="C10" s="19" t="s">
        <v>10</v>
      </c>
      <c r="D10" s="20" t="s">
        <v>11</v>
      </c>
      <c r="E10" s="13">
        <v>4.2</v>
      </c>
      <c r="F10" s="16"/>
      <c r="G10" s="17"/>
      <c r="IU10"/>
      <c r="IV10"/>
    </row>
    <row r="11" spans="1:256" s="18" customFormat="1" ht="27.75" customHeight="1">
      <c r="A11" s="13">
        <f t="shared" si="0"/>
        <v>4.3</v>
      </c>
      <c r="B11" s="19" t="s">
        <v>12</v>
      </c>
      <c r="C11" s="19" t="s">
        <v>13</v>
      </c>
      <c r="D11" s="20" t="s">
        <v>14</v>
      </c>
      <c r="E11" s="13">
        <v>6.3</v>
      </c>
      <c r="F11" s="16"/>
      <c r="G11" s="21"/>
      <c r="IU11"/>
      <c r="IV11"/>
    </row>
    <row r="12" spans="1:256" s="18" customFormat="1" ht="17.25" customHeight="1">
      <c r="A12" s="13">
        <f t="shared" si="0"/>
        <v>10.6</v>
      </c>
      <c r="B12" s="19" t="s">
        <v>6</v>
      </c>
      <c r="C12" s="19" t="s">
        <v>13</v>
      </c>
      <c r="D12" s="20" t="s">
        <v>11</v>
      </c>
      <c r="E12" s="13">
        <v>3</v>
      </c>
      <c r="F12" s="16"/>
      <c r="G12" s="17"/>
      <c r="IU12"/>
      <c r="IV12"/>
    </row>
    <row r="13" spans="1:256" s="18" customFormat="1" ht="16.5" customHeight="1">
      <c r="A13" s="13">
        <f t="shared" si="0"/>
        <v>13.6</v>
      </c>
      <c r="B13" s="19" t="s">
        <v>6</v>
      </c>
      <c r="C13" s="19" t="s">
        <v>15</v>
      </c>
      <c r="D13" s="20" t="s">
        <v>16</v>
      </c>
      <c r="E13" s="13">
        <v>0.4</v>
      </c>
      <c r="F13" s="16"/>
      <c r="G13" s="17"/>
      <c r="IU13"/>
      <c r="IV13"/>
    </row>
    <row r="14" spans="1:256" s="18" customFormat="1" ht="16.5" customHeight="1">
      <c r="A14" s="13">
        <f t="shared" si="0"/>
        <v>14</v>
      </c>
      <c r="B14" s="19" t="s">
        <v>9</v>
      </c>
      <c r="C14" s="19" t="s">
        <v>10</v>
      </c>
      <c r="D14" s="20" t="s">
        <v>17</v>
      </c>
      <c r="E14" s="13">
        <v>3.3</v>
      </c>
      <c r="F14" s="16"/>
      <c r="G14" s="17"/>
      <c r="IU14"/>
      <c r="IV14"/>
    </row>
    <row r="15" spans="1:256" s="18" customFormat="1" ht="17.25" customHeight="1">
      <c r="A15" s="13">
        <f t="shared" si="0"/>
        <v>17.3</v>
      </c>
      <c r="B15" s="19" t="s">
        <v>12</v>
      </c>
      <c r="C15" s="19" t="s">
        <v>10</v>
      </c>
      <c r="D15" s="20" t="s">
        <v>18</v>
      </c>
      <c r="E15" s="13">
        <v>7.2</v>
      </c>
      <c r="F15" s="16"/>
      <c r="G15" s="17"/>
      <c r="IU15"/>
      <c r="IV15"/>
    </row>
    <row r="16" spans="1:256" s="18" customFormat="1" ht="30.75" customHeight="1">
      <c r="A16" s="13">
        <f t="shared" si="0"/>
        <v>24.5</v>
      </c>
      <c r="B16" s="19" t="s">
        <v>12</v>
      </c>
      <c r="C16" s="19" t="s">
        <v>10</v>
      </c>
      <c r="D16" s="20" t="s">
        <v>19</v>
      </c>
      <c r="E16" s="13">
        <v>1.4</v>
      </c>
      <c r="F16" s="16"/>
      <c r="G16" s="17"/>
      <c r="IU16"/>
      <c r="IV16"/>
    </row>
    <row r="17" spans="1:256" s="18" customFormat="1" ht="17.25" customHeight="1">
      <c r="A17" s="13">
        <f t="shared" si="0"/>
        <v>25.9</v>
      </c>
      <c r="B17" s="19" t="s">
        <v>9</v>
      </c>
      <c r="C17" s="19" t="s">
        <v>20</v>
      </c>
      <c r="D17" s="20" t="s">
        <v>21</v>
      </c>
      <c r="E17" s="13">
        <v>2.3</v>
      </c>
      <c r="F17" s="16"/>
      <c r="G17" s="17"/>
      <c r="IU17"/>
      <c r="IV17"/>
    </row>
    <row r="18" spans="1:256" s="18" customFormat="1" ht="16.5" customHeight="1">
      <c r="A18" s="13">
        <f t="shared" si="0"/>
        <v>28.2</v>
      </c>
      <c r="B18" s="19" t="s">
        <v>6</v>
      </c>
      <c r="C18" s="19" t="s">
        <v>7</v>
      </c>
      <c r="D18" s="20" t="s">
        <v>22</v>
      </c>
      <c r="E18" s="13">
        <v>0.2</v>
      </c>
      <c r="F18" s="16"/>
      <c r="G18" s="17"/>
      <c r="IU18"/>
      <c r="IV18"/>
    </row>
    <row r="19" spans="1:256" s="18" customFormat="1" ht="27.75" customHeight="1">
      <c r="A19" s="13">
        <f t="shared" si="0"/>
        <v>28.4</v>
      </c>
      <c r="B19" s="19" t="s">
        <v>9</v>
      </c>
      <c r="C19" s="19" t="s">
        <v>10</v>
      </c>
      <c r="D19" s="20" t="s">
        <v>23</v>
      </c>
      <c r="E19" s="13">
        <v>4.5</v>
      </c>
      <c r="F19" s="16"/>
      <c r="G19" s="17"/>
      <c r="IU19"/>
      <c r="IV19"/>
    </row>
    <row r="20" spans="1:256" s="18" customFormat="1" ht="16.5" customHeight="1">
      <c r="A20" s="13">
        <f t="shared" si="0"/>
        <v>32.9</v>
      </c>
      <c r="B20" s="19" t="s">
        <v>9</v>
      </c>
      <c r="C20" s="19" t="s">
        <v>10</v>
      </c>
      <c r="D20" s="20" t="s">
        <v>24</v>
      </c>
      <c r="E20" s="13">
        <f>7.3-E19</f>
        <v>2.8</v>
      </c>
      <c r="F20" s="16"/>
      <c r="G20" s="17"/>
      <c r="IU20"/>
      <c r="IV20"/>
    </row>
    <row r="21" spans="1:256" s="18" customFormat="1" ht="16.5" customHeight="1">
      <c r="A21" s="13">
        <f t="shared" si="0"/>
        <v>35.699999999999996</v>
      </c>
      <c r="B21" s="19" t="s">
        <v>6</v>
      </c>
      <c r="C21" s="19" t="s">
        <v>7</v>
      </c>
      <c r="D21" s="20" t="s">
        <v>25</v>
      </c>
      <c r="E21" s="13">
        <v>0.2</v>
      </c>
      <c r="F21" s="16"/>
      <c r="G21" s="17"/>
      <c r="IU21"/>
      <c r="IV21"/>
    </row>
    <row r="22" spans="1:256" s="18" customFormat="1" ht="17.25" customHeight="1">
      <c r="A22" s="13">
        <f t="shared" si="0"/>
        <v>35.9</v>
      </c>
      <c r="B22" s="19" t="s">
        <v>9</v>
      </c>
      <c r="C22" s="19" t="s">
        <v>10</v>
      </c>
      <c r="D22" s="20" t="s">
        <v>26</v>
      </c>
      <c r="E22" s="13">
        <v>1.6</v>
      </c>
      <c r="F22" s="16"/>
      <c r="G22" s="17"/>
      <c r="IU22"/>
      <c r="IV22"/>
    </row>
    <row r="23" spans="1:256" s="18" customFormat="1" ht="16.5" customHeight="1">
      <c r="A23" s="13">
        <f t="shared" si="0"/>
        <v>37.5</v>
      </c>
      <c r="B23" s="19" t="s">
        <v>6</v>
      </c>
      <c r="C23" s="19" t="s">
        <v>7</v>
      </c>
      <c r="D23" s="20" t="s">
        <v>27</v>
      </c>
      <c r="E23" s="13">
        <v>0.8</v>
      </c>
      <c r="F23" s="16"/>
      <c r="G23" s="17"/>
      <c r="IU23"/>
      <c r="IV23"/>
    </row>
    <row r="24" spans="1:256" s="18" customFormat="1" ht="17.25" customHeight="1">
      <c r="A24" s="13">
        <f t="shared" si="0"/>
        <v>38.3</v>
      </c>
      <c r="B24" s="19" t="s">
        <v>9</v>
      </c>
      <c r="C24" s="19" t="s">
        <v>10</v>
      </c>
      <c r="D24" s="20" t="s">
        <v>28</v>
      </c>
      <c r="E24" s="13">
        <v>12.6</v>
      </c>
      <c r="F24" s="16"/>
      <c r="G24" s="21"/>
      <c r="IU24"/>
      <c r="IV24"/>
    </row>
    <row r="25" spans="1:256" s="18" customFormat="1" ht="16.5" customHeight="1">
      <c r="A25" s="13">
        <f t="shared" si="0"/>
        <v>50.9</v>
      </c>
      <c r="B25" s="19" t="s">
        <v>6</v>
      </c>
      <c r="C25" s="19" t="s">
        <v>7</v>
      </c>
      <c r="D25" s="20" t="s">
        <v>30</v>
      </c>
      <c r="E25" s="13">
        <v>2.8</v>
      </c>
      <c r="F25" s="16"/>
      <c r="G25" s="17"/>
      <c r="IU25"/>
      <c r="IV25"/>
    </row>
    <row r="26" spans="1:256" s="18" customFormat="1" ht="30.75" customHeight="1">
      <c r="A26" s="13">
        <f t="shared" si="0"/>
        <v>53.699999999999996</v>
      </c>
      <c r="B26" s="19" t="s">
        <v>9</v>
      </c>
      <c r="C26" s="19" t="s">
        <v>7</v>
      </c>
      <c r="D26" s="20" t="s">
        <v>31</v>
      </c>
      <c r="E26" s="13">
        <v>1.5</v>
      </c>
      <c r="F26" s="16"/>
      <c r="G26" s="21"/>
      <c r="IU26"/>
      <c r="IV26"/>
    </row>
    <row r="27" spans="1:256" s="18" customFormat="1" ht="16.5" customHeight="1">
      <c r="A27" s="13">
        <f t="shared" si="0"/>
        <v>55.199999999999996</v>
      </c>
      <c r="B27" s="19" t="s">
        <v>9</v>
      </c>
      <c r="C27" s="19" t="s">
        <v>10</v>
      </c>
      <c r="D27" s="20" t="s">
        <v>32</v>
      </c>
      <c r="E27" s="13">
        <v>6.5</v>
      </c>
      <c r="F27" s="16"/>
      <c r="G27" s="17"/>
      <c r="IU27"/>
      <c r="IV27"/>
    </row>
    <row r="28" spans="1:256" s="18" customFormat="1" ht="16.5" customHeight="1">
      <c r="A28" s="13">
        <f t="shared" si="0"/>
        <v>61.699999999999996</v>
      </c>
      <c r="B28" s="19" t="s">
        <v>29</v>
      </c>
      <c r="C28" s="19" t="s">
        <v>10</v>
      </c>
      <c r="D28" s="20" t="s">
        <v>33</v>
      </c>
      <c r="E28" s="13">
        <f>7.8-E27</f>
        <v>1.2999999999999998</v>
      </c>
      <c r="F28" s="16"/>
      <c r="G28" s="17"/>
      <c r="IU28"/>
      <c r="IV28"/>
    </row>
    <row r="29" spans="1:256" s="18" customFormat="1" ht="45.75" customHeight="1">
      <c r="A29" s="13">
        <f t="shared" si="0"/>
        <v>62.99999999999999</v>
      </c>
      <c r="B29" s="19" t="s">
        <v>34</v>
      </c>
      <c r="C29" s="19" t="s">
        <v>10</v>
      </c>
      <c r="D29" s="20" t="s">
        <v>35</v>
      </c>
      <c r="E29" s="13">
        <v>2.4</v>
      </c>
      <c r="F29" s="10"/>
      <c r="G29" s="17"/>
      <c r="IU29"/>
      <c r="IV29"/>
    </row>
    <row r="30" spans="1:256" s="18" customFormat="1" ht="16.5" customHeight="1">
      <c r="A30" s="13">
        <f t="shared" si="0"/>
        <v>65.39999999999999</v>
      </c>
      <c r="B30" s="19" t="s">
        <v>9</v>
      </c>
      <c r="C30" s="19" t="s">
        <v>20</v>
      </c>
      <c r="D30" s="20" t="s">
        <v>36</v>
      </c>
      <c r="E30" s="13">
        <v>0.8</v>
      </c>
      <c r="F30" s="16"/>
      <c r="G30" s="17"/>
      <c r="IU30"/>
      <c r="IV30"/>
    </row>
    <row r="31" spans="1:256" s="18" customFormat="1" ht="16.5" customHeight="1">
      <c r="A31" s="13">
        <f t="shared" si="0"/>
        <v>66.19999999999999</v>
      </c>
      <c r="B31" s="19" t="s">
        <v>6</v>
      </c>
      <c r="C31" s="19" t="s">
        <v>37</v>
      </c>
      <c r="D31" s="20" t="s">
        <v>36</v>
      </c>
      <c r="E31" s="13">
        <v>0.1</v>
      </c>
      <c r="F31" s="16"/>
      <c r="G31" s="17"/>
      <c r="IU31"/>
      <c r="IV31"/>
    </row>
    <row r="32" spans="1:256" s="18" customFormat="1" ht="45" customHeight="1">
      <c r="A32" s="13">
        <f t="shared" si="0"/>
        <v>66.29999999999998</v>
      </c>
      <c r="B32" s="19" t="s">
        <v>29</v>
      </c>
      <c r="C32" s="19" t="s">
        <v>37</v>
      </c>
      <c r="D32" s="20" t="s">
        <v>38</v>
      </c>
      <c r="E32" s="13">
        <f>3.5-E31</f>
        <v>3.4</v>
      </c>
      <c r="F32" s="16"/>
      <c r="G32" s="17"/>
      <c r="IU32"/>
      <c r="IV32"/>
    </row>
    <row r="33" spans="1:256" s="18" customFormat="1" ht="16.5" customHeight="1">
      <c r="A33" s="13">
        <f t="shared" si="0"/>
        <v>69.69999999999999</v>
      </c>
      <c r="B33" s="19" t="s">
        <v>9</v>
      </c>
      <c r="C33" s="19" t="s">
        <v>20</v>
      </c>
      <c r="D33" s="20" t="s">
        <v>39</v>
      </c>
      <c r="E33" s="13">
        <v>2.7</v>
      </c>
      <c r="F33" s="16"/>
      <c r="G33" s="17"/>
      <c r="IU33"/>
      <c r="IV33"/>
    </row>
    <row r="34" spans="1:256" s="18" customFormat="1" ht="16.5" customHeight="1">
      <c r="A34" s="13">
        <f t="shared" si="0"/>
        <v>72.39999999999999</v>
      </c>
      <c r="B34" s="19" t="s">
        <v>9</v>
      </c>
      <c r="C34" s="19" t="s">
        <v>20</v>
      </c>
      <c r="D34" s="20" t="s">
        <v>39</v>
      </c>
      <c r="E34" s="13">
        <v>0.5</v>
      </c>
      <c r="F34" s="16"/>
      <c r="G34" s="17"/>
      <c r="IU34"/>
      <c r="IV34"/>
    </row>
    <row r="35" spans="1:256" s="18" customFormat="1" ht="16.5" customHeight="1">
      <c r="A35" s="13">
        <f t="shared" si="0"/>
        <v>72.89999999999999</v>
      </c>
      <c r="B35" s="19" t="s">
        <v>9</v>
      </c>
      <c r="C35" s="19" t="s">
        <v>20</v>
      </c>
      <c r="D35" s="20" t="s">
        <v>39</v>
      </c>
      <c r="E35" s="13">
        <v>2.9</v>
      </c>
      <c r="F35" s="16"/>
      <c r="G35" s="17"/>
      <c r="IU35"/>
      <c r="IV35"/>
    </row>
    <row r="36" spans="1:256" s="18" customFormat="1" ht="17.25" customHeight="1">
      <c r="A36" s="13">
        <f t="shared" si="0"/>
        <v>75.8</v>
      </c>
      <c r="B36" s="19" t="s">
        <v>6</v>
      </c>
      <c r="C36" s="19" t="s">
        <v>10</v>
      </c>
      <c r="D36" s="20" t="s">
        <v>40</v>
      </c>
      <c r="E36" s="13">
        <v>1.9</v>
      </c>
      <c r="F36" s="16"/>
      <c r="G36" s="17"/>
      <c r="IU36"/>
      <c r="IV36"/>
    </row>
    <row r="37" spans="1:256" s="18" customFormat="1" ht="17.25" customHeight="1">
      <c r="A37" s="13">
        <f t="shared" si="0"/>
        <v>77.7</v>
      </c>
      <c r="B37" s="19" t="s">
        <v>9</v>
      </c>
      <c r="C37" s="19" t="s">
        <v>20</v>
      </c>
      <c r="D37" s="20" t="s">
        <v>41</v>
      </c>
      <c r="E37" s="13">
        <f>1.3+1</f>
        <v>2.3</v>
      </c>
      <c r="F37" s="16"/>
      <c r="G37" s="17"/>
      <c r="IU37"/>
      <c r="IV37"/>
    </row>
    <row r="38" spans="1:256" s="18" customFormat="1" ht="30.75" customHeight="1">
      <c r="A38" s="13">
        <f t="shared" si="0"/>
        <v>80</v>
      </c>
      <c r="B38" s="19" t="s">
        <v>9</v>
      </c>
      <c r="C38" s="19" t="s">
        <v>20</v>
      </c>
      <c r="D38" s="20" t="s">
        <v>42</v>
      </c>
      <c r="E38" s="13">
        <v>1.1</v>
      </c>
      <c r="F38" s="16"/>
      <c r="G38" s="17"/>
      <c r="IU38"/>
      <c r="IV38"/>
    </row>
    <row r="39" spans="1:256" s="12" customFormat="1" ht="30.75" customHeight="1">
      <c r="A39" s="43">
        <f t="shared" si="0"/>
        <v>81.1</v>
      </c>
      <c r="B39" s="41"/>
      <c r="C39" s="41"/>
      <c r="D39" s="42" t="s">
        <v>88</v>
      </c>
      <c r="E39" s="43"/>
      <c r="F39" s="10"/>
      <c r="G39" s="11"/>
      <c r="H39" s="22"/>
      <c r="I39" s="22"/>
      <c r="IU39"/>
      <c r="IV39"/>
    </row>
    <row r="40" spans="1:256" s="26" customFormat="1" ht="16.5" customHeight="1">
      <c r="A40" s="23">
        <f>A39+E39</f>
        <v>81.1</v>
      </c>
      <c r="B40" s="24" t="s">
        <v>43</v>
      </c>
      <c r="C40" s="24" t="s">
        <v>7</v>
      </c>
      <c r="D40" s="25" t="s">
        <v>44</v>
      </c>
      <c r="E40" s="23">
        <f>11.5+3</f>
        <v>14.5</v>
      </c>
      <c r="F40" s="16"/>
      <c r="G40" s="21"/>
      <c r="IU40"/>
      <c r="IV40"/>
    </row>
    <row r="41" spans="1:256" s="12" customFormat="1" ht="30.75" customHeight="1">
      <c r="A41" s="27">
        <f aca="true" t="shared" si="1" ref="A41:A60">A40+E40</f>
        <v>95.6</v>
      </c>
      <c r="B41" s="14" t="s">
        <v>9</v>
      </c>
      <c r="C41" s="14" t="s">
        <v>10</v>
      </c>
      <c r="D41" s="15" t="s">
        <v>45</v>
      </c>
      <c r="E41" s="27">
        <v>39.6</v>
      </c>
      <c r="F41" s="10"/>
      <c r="G41" s="11"/>
      <c r="IU41"/>
      <c r="IV41"/>
    </row>
    <row r="42" spans="1:256" s="26" customFormat="1" ht="16.5" customHeight="1">
      <c r="A42" s="23">
        <f t="shared" si="1"/>
        <v>135.2</v>
      </c>
      <c r="B42" s="24" t="s">
        <v>34</v>
      </c>
      <c r="C42" s="24" t="s">
        <v>20</v>
      </c>
      <c r="D42" s="25" t="s">
        <v>46</v>
      </c>
      <c r="E42" s="23">
        <f>6.3</f>
        <v>6.3</v>
      </c>
      <c r="F42" s="16"/>
      <c r="G42" s="21"/>
      <c r="IU42"/>
      <c r="IV42"/>
    </row>
    <row r="43" spans="1:256" s="12" customFormat="1" ht="36" customHeight="1">
      <c r="A43" s="43">
        <f t="shared" si="1"/>
        <v>141.5</v>
      </c>
      <c r="B43" s="41"/>
      <c r="C43" s="41"/>
      <c r="D43" s="42" t="s">
        <v>89</v>
      </c>
      <c r="E43" s="43"/>
      <c r="F43" s="10"/>
      <c r="G43" s="11"/>
      <c r="H43" s="22"/>
      <c r="I43" s="22"/>
      <c r="IU43"/>
      <c r="IV43"/>
    </row>
    <row r="44" spans="1:256" s="26" customFormat="1" ht="16.5" customHeight="1">
      <c r="A44" s="27">
        <f t="shared" si="1"/>
        <v>141.5</v>
      </c>
      <c r="B44" s="14" t="s">
        <v>43</v>
      </c>
      <c r="C44" s="14" t="s">
        <v>7</v>
      </c>
      <c r="D44" s="15" t="s">
        <v>46</v>
      </c>
      <c r="E44" s="27">
        <f>6.3</f>
        <v>6.3</v>
      </c>
      <c r="F44" s="16"/>
      <c r="G44" s="21"/>
      <c r="IU44"/>
      <c r="IV44"/>
    </row>
    <row r="45" spans="1:256" s="26" customFormat="1" ht="17.25" customHeight="1">
      <c r="A45" s="23">
        <f t="shared" si="1"/>
        <v>147.8</v>
      </c>
      <c r="B45" s="14" t="s">
        <v>9</v>
      </c>
      <c r="C45" s="14" t="s">
        <v>10</v>
      </c>
      <c r="D45" s="15" t="s">
        <v>47</v>
      </c>
      <c r="E45" s="27">
        <v>1.6</v>
      </c>
      <c r="F45" s="16"/>
      <c r="G45" s="21"/>
      <c r="IU45"/>
      <c r="IV45"/>
    </row>
    <row r="46" spans="1:256" s="26" customFormat="1" ht="27.75" customHeight="1">
      <c r="A46" s="27">
        <f t="shared" si="1"/>
        <v>149.4</v>
      </c>
      <c r="B46" s="14" t="s">
        <v>12</v>
      </c>
      <c r="C46" s="14" t="s">
        <v>7</v>
      </c>
      <c r="D46" s="15" t="s">
        <v>48</v>
      </c>
      <c r="E46" s="27">
        <f>7.2-SUM(E47:E49)</f>
        <v>0.2999999999999998</v>
      </c>
      <c r="F46" s="16"/>
      <c r="G46" s="21"/>
      <c r="IU46"/>
      <c r="IV46"/>
    </row>
    <row r="47" spans="1:256" s="26" customFormat="1" ht="13.5" customHeight="1">
      <c r="A47" s="27">
        <f t="shared" si="1"/>
        <v>149.70000000000002</v>
      </c>
      <c r="B47" s="14" t="s">
        <v>9</v>
      </c>
      <c r="C47" s="14" t="s">
        <v>10</v>
      </c>
      <c r="D47" s="15" t="s">
        <v>49</v>
      </c>
      <c r="E47" s="27">
        <v>0.3</v>
      </c>
      <c r="F47" s="16"/>
      <c r="G47" s="21"/>
      <c r="IU47"/>
      <c r="IV47"/>
    </row>
    <row r="48" spans="1:256" s="26" customFormat="1" ht="27.75" customHeight="1">
      <c r="A48" s="27">
        <f t="shared" si="1"/>
        <v>150.00000000000003</v>
      </c>
      <c r="B48" s="14" t="s">
        <v>6</v>
      </c>
      <c r="C48" s="14" t="s">
        <v>7</v>
      </c>
      <c r="D48" s="15" t="s">
        <v>48</v>
      </c>
      <c r="E48" s="27">
        <v>1.7</v>
      </c>
      <c r="F48" s="16"/>
      <c r="G48" s="21"/>
      <c r="IU48"/>
      <c r="IV48"/>
    </row>
    <row r="49" spans="1:256" s="26" customFormat="1" ht="27.75" customHeight="1">
      <c r="A49" s="27">
        <f t="shared" si="1"/>
        <v>151.70000000000002</v>
      </c>
      <c r="B49" s="14" t="s">
        <v>6</v>
      </c>
      <c r="C49" s="14" t="s">
        <v>7</v>
      </c>
      <c r="D49" s="15" t="s">
        <v>48</v>
      </c>
      <c r="E49" s="27">
        <v>4.9</v>
      </c>
      <c r="F49" s="16"/>
      <c r="G49" s="21"/>
      <c r="IU49"/>
      <c r="IV49"/>
    </row>
    <row r="50" spans="1:256" s="26" customFormat="1" ht="16.5" customHeight="1">
      <c r="A50" s="27">
        <f t="shared" si="1"/>
        <v>156.60000000000002</v>
      </c>
      <c r="B50" s="14" t="s">
        <v>6</v>
      </c>
      <c r="C50" s="14" t="s">
        <v>50</v>
      </c>
      <c r="D50" s="15" t="s">
        <v>51</v>
      </c>
      <c r="E50" s="27">
        <f>1.5+3.9</f>
        <v>5.4</v>
      </c>
      <c r="F50" s="16"/>
      <c r="G50" s="21"/>
      <c r="IU50"/>
      <c r="IV50"/>
    </row>
    <row r="51" spans="1:256" s="26" customFormat="1" ht="17.25" customHeight="1">
      <c r="A51" s="27">
        <f t="shared" si="1"/>
        <v>162.00000000000003</v>
      </c>
      <c r="B51" s="14" t="s">
        <v>9</v>
      </c>
      <c r="C51" s="14" t="s">
        <v>7</v>
      </c>
      <c r="D51" s="15" t="s">
        <v>52</v>
      </c>
      <c r="E51" s="27">
        <f>2.6+4.8</f>
        <v>7.4</v>
      </c>
      <c r="F51" s="16"/>
      <c r="G51" s="21"/>
      <c r="IU51"/>
      <c r="IV51"/>
    </row>
    <row r="52" spans="1:256" s="26" customFormat="1" ht="31.5" customHeight="1">
      <c r="A52" s="27">
        <f t="shared" si="1"/>
        <v>169.40000000000003</v>
      </c>
      <c r="B52" s="14" t="s">
        <v>9</v>
      </c>
      <c r="C52" s="14" t="s">
        <v>7</v>
      </c>
      <c r="D52" s="15" t="s">
        <v>53</v>
      </c>
      <c r="E52" s="27">
        <f>6.2</f>
        <v>6.2</v>
      </c>
      <c r="F52" s="16"/>
      <c r="G52" s="21"/>
      <c r="IU52"/>
      <c r="IV52"/>
    </row>
    <row r="53" spans="1:256" s="26" customFormat="1" ht="17.25" customHeight="1">
      <c r="A53" s="27">
        <f t="shared" si="1"/>
        <v>175.60000000000002</v>
      </c>
      <c r="B53" s="14" t="s">
        <v>9</v>
      </c>
      <c r="C53" s="14" t="s">
        <v>7</v>
      </c>
      <c r="D53" s="15" t="s">
        <v>54</v>
      </c>
      <c r="E53" s="27">
        <v>0.9</v>
      </c>
      <c r="F53" s="16"/>
      <c r="G53" s="21"/>
      <c r="IU53"/>
      <c r="IV53"/>
    </row>
    <row r="54" spans="1:256" s="26" customFormat="1" ht="16.5" customHeight="1">
      <c r="A54" s="27">
        <f t="shared" si="1"/>
        <v>176.50000000000003</v>
      </c>
      <c r="B54" s="14" t="s">
        <v>6</v>
      </c>
      <c r="C54" s="14" t="s">
        <v>55</v>
      </c>
      <c r="D54" s="15" t="s">
        <v>56</v>
      </c>
      <c r="E54" s="27">
        <v>0.5</v>
      </c>
      <c r="F54" s="16"/>
      <c r="G54" s="21"/>
      <c r="IU54"/>
      <c r="IV54"/>
    </row>
    <row r="55" spans="1:256" s="18" customFormat="1" ht="17.25" customHeight="1">
      <c r="A55" s="27">
        <f t="shared" si="1"/>
        <v>177.00000000000003</v>
      </c>
      <c r="B55" s="14" t="s">
        <v>9</v>
      </c>
      <c r="C55" s="14" t="s">
        <v>7</v>
      </c>
      <c r="D55" s="15" t="s">
        <v>57</v>
      </c>
      <c r="E55" s="27">
        <v>1.1</v>
      </c>
      <c r="F55" s="16"/>
      <c r="G55" s="17"/>
      <c r="IU55"/>
      <c r="IV55"/>
    </row>
    <row r="56" spans="1:256" s="18" customFormat="1" ht="17.25" customHeight="1">
      <c r="A56" s="27">
        <f t="shared" si="1"/>
        <v>178.10000000000002</v>
      </c>
      <c r="B56" s="14" t="s">
        <v>9</v>
      </c>
      <c r="C56" s="14" t="s">
        <v>7</v>
      </c>
      <c r="D56" s="15" t="s">
        <v>58</v>
      </c>
      <c r="E56" s="27">
        <v>1.1</v>
      </c>
      <c r="F56" s="16"/>
      <c r="G56" s="17"/>
      <c r="IU56"/>
      <c r="IV56"/>
    </row>
    <row r="57" spans="1:256" s="18" customFormat="1" ht="31.5" customHeight="1">
      <c r="A57" s="27">
        <f t="shared" si="1"/>
        <v>179.20000000000002</v>
      </c>
      <c r="B57" s="14" t="s">
        <v>9</v>
      </c>
      <c r="C57" s="14" t="s">
        <v>13</v>
      </c>
      <c r="D57" s="15" t="s">
        <v>59</v>
      </c>
      <c r="E57" s="27">
        <v>40.2</v>
      </c>
      <c r="F57" s="16"/>
      <c r="G57" s="17"/>
      <c r="IU57"/>
      <c r="IV57"/>
    </row>
    <row r="58" spans="1:256" s="18" customFormat="1" ht="37.5" customHeight="1">
      <c r="A58" s="50">
        <f t="shared" si="1"/>
        <v>219.40000000000003</v>
      </c>
      <c r="B58" s="41"/>
      <c r="C58" s="41"/>
      <c r="D58" s="42" t="s">
        <v>90</v>
      </c>
      <c r="E58" s="43"/>
      <c r="F58" s="16"/>
      <c r="G58" s="21"/>
      <c r="H58" s="22"/>
      <c r="I58" s="22"/>
      <c r="IU58"/>
      <c r="IV58"/>
    </row>
    <row r="59" spans="1:256" s="18" customFormat="1" ht="16.5" customHeight="1">
      <c r="A59" s="27">
        <f>A58+E58</f>
        <v>219.40000000000003</v>
      </c>
      <c r="B59" s="14" t="s">
        <v>43</v>
      </c>
      <c r="C59" s="14" t="s">
        <v>55</v>
      </c>
      <c r="D59" s="15" t="s">
        <v>60</v>
      </c>
      <c r="E59" s="27">
        <v>40.2</v>
      </c>
      <c r="F59" s="16"/>
      <c r="G59" s="17"/>
      <c r="H59" s="22"/>
      <c r="I59" s="22"/>
      <c r="IU59"/>
      <c r="IV59"/>
    </row>
    <row r="60" spans="1:256" s="18" customFormat="1" ht="31.5" customHeight="1">
      <c r="A60" s="27">
        <f t="shared" si="1"/>
        <v>259.6</v>
      </c>
      <c r="B60" s="14" t="s">
        <v>9</v>
      </c>
      <c r="C60" s="14" t="s">
        <v>50</v>
      </c>
      <c r="D60" s="15" t="s">
        <v>61</v>
      </c>
      <c r="E60" s="27">
        <f>81.1-80.4</f>
        <v>0.6999999999999886</v>
      </c>
      <c r="F60" s="16"/>
      <c r="G60" s="17"/>
      <c r="IU60"/>
      <c r="IV60"/>
    </row>
    <row r="61" spans="1:256" s="18" customFormat="1" ht="31.5" customHeight="1">
      <c r="A61" s="27">
        <f>A60+E60</f>
        <v>260.3</v>
      </c>
      <c r="B61" s="14" t="s">
        <v>9</v>
      </c>
      <c r="C61" s="14" t="s">
        <v>7</v>
      </c>
      <c r="D61" s="15" t="s">
        <v>62</v>
      </c>
      <c r="E61" s="27">
        <f>2.6+11.8</f>
        <v>14.4</v>
      </c>
      <c r="F61" s="16"/>
      <c r="G61" s="21"/>
      <c r="IU61"/>
      <c r="IV61"/>
    </row>
    <row r="62" spans="1:256" s="18" customFormat="1" ht="17.25" customHeight="1">
      <c r="A62" s="27">
        <f>A61+E61</f>
        <v>274.7</v>
      </c>
      <c r="B62" s="14" t="s">
        <v>6</v>
      </c>
      <c r="C62" s="14" t="s">
        <v>55</v>
      </c>
      <c r="D62" s="15" t="s">
        <v>92</v>
      </c>
      <c r="E62" s="27">
        <v>7.6</v>
      </c>
      <c r="F62" s="16"/>
      <c r="G62" s="17"/>
      <c r="IU62"/>
      <c r="IV62"/>
    </row>
    <row r="63" spans="1:256" s="18" customFormat="1" ht="30.75" customHeight="1">
      <c r="A63" s="43">
        <f>A62+E62</f>
        <v>282.3</v>
      </c>
      <c r="B63" s="41"/>
      <c r="C63" s="41"/>
      <c r="D63" s="42" t="s">
        <v>91</v>
      </c>
      <c r="E63" s="43"/>
      <c r="F63" s="16"/>
      <c r="G63" s="17"/>
      <c r="H63" s="22"/>
      <c r="I63" s="22"/>
      <c r="IU63"/>
      <c r="IV63"/>
    </row>
    <row r="64" spans="1:256" s="29" customFormat="1" ht="31.5" customHeight="1">
      <c r="A64" s="49">
        <f>A63+E63</f>
        <v>282.3</v>
      </c>
      <c r="B64" s="14" t="s">
        <v>9</v>
      </c>
      <c r="C64" s="14" t="s">
        <v>20</v>
      </c>
      <c r="D64" s="15" t="s">
        <v>63</v>
      </c>
      <c r="E64" s="28">
        <v>2.9</v>
      </c>
      <c r="F64" s="10"/>
      <c r="G64" s="11"/>
      <c r="IU64"/>
      <c r="IV64"/>
    </row>
    <row r="65" spans="1:256" s="18" customFormat="1" ht="63" customHeight="1">
      <c r="A65" s="27">
        <f aca="true" t="shared" si="2" ref="A65:A93">A64+E64</f>
        <v>285.2</v>
      </c>
      <c r="B65" s="14" t="s">
        <v>6</v>
      </c>
      <c r="C65" s="14" t="s">
        <v>13</v>
      </c>
      <c r="D65" s="15" t="s">
        <v>64</v>
      </c>
      <c r="E65" s="28">
        <f>123.2-111.4+2.4</f>
        <v>14.199999999999998</v>
      </c>
      <c r="F65" s="16"/>
      <c r="G65" s="17"/>
      <c r="IU65"/>
      <c r="IV65"/>
    </row>
    <row r="66" spans="1:256" s="18" customFormat="1" ht="31.5" customHeight="1">
      <c r="A66" s="27">
        <f t="shared" si="2"/>
        <v>299.4</v>
      </c>
      <c r="B66" s="14" t="s">
        <v>9</v>
      </c>
      <c r="C66" s="14" t="s">
        <v>65</v>
      </c>
      <c r="D66" s="15" t="s">
        <v>66</v>
      </c>
      <c r="E66" s="27">
        <v>8.5</v>
      </c>
      <c r="F66" s="16"/>
      <c r="G66" s="17"/>
      <c r="IU66"/>
      <c r="IV66"/>
    </row>
    <row r="67" spans="1:256" s="18" customFormat="1" ht="16.5" customHeight="1">
      <c r="A67" s="27">
        <f t="shared" si="2"/>
        <v>307.9</v>
      </c>
      <c r="B67" s="14" t="s">
        <v>9</v>
      </c>
      <c r="C67" s="14" t="s">
        <v>7</v>
      </c>
      <c r="D67" s="15" t="s">
        <v>67</v>
      </c>
      <c r="E67" s="27">
        <v>0.8</v>
      </c>
      <c r="F67" s="16"/>
      <c r="G67" s="17"/>
      <c r="IU67"/>
      <c r="IV67"/>
    </row>
    <row r="68" spans="1:256" s="18" customFormat="1" ht="16.5" customHeight="1">
      <c r="A68" s="27">
        <f t="shared" si="2"/>
        <v>308.7</v>
      </c>
      <c r="B68" s="14" t="s">
        <v>6</v>
      </c>
      <c r="C68" s="14" t="s">
        <v>55</v>
      </c>
      <c r="D68" s="15" t="s">
        <v>68</v>
      </c>
      <c r="E68" s="27">
        <v>4.9</v>
      </c>
      <c r="F68" s="16"/>
      <c r="G68" s="17"/>
      <c r="IU68"/>
      <c r="IV68"/>
    </row>
    <row r="69" spans="1:256" s="18" customFormat="1" ht="16.5" customHeight="1">
      <c r="A69" s="27">
        <f t="shared" si="2"/>
        <v>313.59999999999997</v>
      </c>
      <c r="B69" s="14" t="s">
        <v>9</v>
      </c>
      <c r="C69" s="14" t="s">
        <v>50</v>
      </c>
      <c r="D69" s="15" t="s">
        <v>69</v>
      </c>
      <c r="E69" s="27">
        <v>10.4</v>
      </c>
      <c r="F69" s="16"/>
      <c r="G69" s="17"/>
      <c r="IU69"/>
      <c r="IV69"/>
    </row>
    <row r="70" spans="1:256" s="18" customFormat="1" ht="17.25" customHeight="1">
      <c r="A70" s="27">
        <f t="shared" si="2"/>
        <v>323.99999999999994</v>
      </c>
      <c r="B70" s="14" t="s">
        <v>6</v>
      </c>
      <c r="C70" s="14" t="s">
        <v>20</v>
      </c>
      <c r="D70" s="15" t="s">
        <v>70</v>
      </c>
      <c r="E70" s="27">
        <v>0.9</v>
      </c>
      <c r="F70" s="16"/>
      <c r="G70" s="17"/>
      <c r="IU70"/>
      <c r="IV70"/>
    </row>
    <row r="71" spans="1:256" s="18" customFormat="1" ht="16.5" customHeight="1">
      <c r="A71" s="27">
        <f t="shared" si="2"/>
        <v>324.8999999999999</v>
      </c>
      <c r="B71" s="14" t="s">
        <v>9</v>
      </c>
      <c r="C71" s="14" t="s">
        <v>55</v>
      </c>
      <c r="D71" s="15" t="s">
        <v>71</v>
      </c>
      <c r="E71" s="27">
        <v>0.4</v>
      </c>
      <c r="F71" s="16"/>
      <c r="G71" s="17"/>
      <c r="IU71"/>
      <c r="IV71"/>
    </row>
    <row r="72" spans="1:256" s="18" customFormat="1" ht="16.5" customHeight="1">
      <c r="A72" s="27">
        <f t="shared" si="2"/>
        <v>325.2999999999999</v>
      </c>
      <c r="B72" s="14" t="s">
        <v>6</v>
      </c>
      <c r="C72" s="14" t="s">
        <v>20</v>
      </c>
      <c r="D72" s="15" t="s">
        <v>72</v>
      </c>
      <c r="E72" s="27">
        <v>0.8</v>
      </c>
      <c r="F72" s="16"/>
      <c r="G72" s="17"/>
      <c r="IU72"/>
      <c r="IV72"/>
    </row>
    <row r="73" spans="1:256" s="18" customFormat="1" ht="16.5" customHeight="1">
      <c r="A73" s="27">
        <f t="shared" si="2"/>
        <v>326.0999999999999</v>
      </c>
      <c r="B73" s="14" t="s">
        <v>12</v>
      </c>
      <c r="C73" s="14" t="s">
        <v>65</v>
      </c>
      <c r="D73" s="15" t="s">
        <v>73</v>
      </c>
      <c r="E73" s="27">
        <v>0.9</v>
      </c>
      <c r="F73" s="16"/>
      <c r="G73" s="17"/>
      <c r="IU73"/>
      <c r="IV73"/>
    </row>
    <row r="74" spans="1:256" s="18" customFormat="1" ht="17.25" customHeight="1">
      <c r="A74" s="27">
        <f t="shared" si="2"/>
        <v>326.9999999999999</v>
      </c>
      <c r="B74" s="14" t="s">
        <v>9</v>
      </c>
      <c r="C74" s="14" t="s">
        <v>55</v>
      </c>
      <c r="D74" s="15" t="s">
        <v>74</v>
      </c>
      <c r="E74" s="27">
        <v>0.1</v>
      </c>
      <c r="F74" s="16"/>
      <c r="G74" s="17"/>
      <c r="IU74"/>
      <c r="IV74"/>
    </row>
    <row r="75" spans="1:256" s="18" customFormat="1" ht="17.25" customHeight="1">
      <c r="A75" s="27">
        <f t="shared" si="2"/>
        <v>327.0999999999999</v>
      </c>
      <c r="B75" s="14" t="s">
        <v>6</v>
      </c>
      <c r="C75" s="14" t="s">
        <v>20</v>
      </c>
      <c r="D75" s="15" t="s">
        <v>75</v>
      </c>
      <c r="E75" s="27">
        <v>0.1</v>
      </c>
      <c r="F75" s="16"/>
      <c r="G75" s="17"/>
      <c r="IU75"/>
      <c r="IV75"/>
    </row>
    <row r="76" spans="1:256" s="18" customFormat="1" ht="16.5" customHeight="1">
      <c r="A76" s="27">
        <f t="shared" si="2"/>
        <v>327.19999999999993</v>
      </c>
      <c r="B76" s="14" t="s">
        <v>9</v>
      </c>
      <c r="C76" s="14" t="s">
        <v>55</v>
      </c>
      <c r="D76" s="15" t="s">
        <v>76</v>
      </c>
      <c r="E76" s="27">
        <v>2</v>
      </c>
      <c r="F76" s="16"/>
      <c r="G76" s="17"/>
      <c r="IU76"/>
      <c r="IV76"/>
    </row>
    <row r="77" spans="1:256" s="18" customFormat="1" ht="17.25" customHeight="1">
      <c r="A77" s="27">
        <f t="shared" si="2"/>
        <v>329.19999999999993</v>
      </c>
      <c r="B77" s="14" t="s">
        <v>6</v>
      </c>
      <c r="C77" s="14" t="s">
        <v>20</v>
      </c>
      <c r="D77" s="15" t="s">
        <v>77</v>
      </c>
      <c r="E77" s="27">
        <v>5.4</v>
      </c>
      <c r="F77" s="16"/>
      <c r="G77" s="17"/>
      <c r="IU77"/>
      <c r="IV77"/>
    </row>
    <row r="78" spans="1:256" s="18" customFormat="1" ht="16.5" customHeight="1">
      <c r="A78" s="27">
        <f t="shared" si="2"/>
        <v>334.5999999999999</v>
      </c>
      <c r="B78" s="14" t="s">
        <v>6</v>
      </c>
      <c r="C78" s="14" t="s">
        <v>10</v>
      </c>
      <c r="D78" s="15" t="s">
        <v>78</v>
      </c>
      <c r="E78" s="27">
        <v>1.6</v>
      </c>
      <c r="F78" s="16"/>
      <c r="G78" s="17"/>
      <c r="IU78"/>
      <c r="IV78"/>
    </row>
    <row r="79" spans="1:256" s="18" customFormat="1" ht="30.75" customHeight="1">
      <c r="A79" s="27">
        <f t="shared" si="2"/>
        <v>336.19999999999993</v>
      </c>
      <c r="B79" s="14" t="s">
        <v>9</v>
      </c>
      <c r="C79" s="14" t="s">
        <v>20</v>
      </c>
      <c r="D79" s="15" t="s">
        <v>79</v>
      </c>
      <c r="E79" s="27">
        <v>2</v>
      </c>
      <c r="F79" s="16"/>
      <c r="G79" s="17"/>
      <c r="IU79"/>
      <c r="IV79"/>
    </row>
    <row r="80" spans="1:256" s="18" customFormat="1" ht="16.5" customHeight="1">
      <c r="A80" s="27">
        <f t="shared" si="2"/>
        <v>338.19999999999993</v>
      </c>
      <c r="B80" s="14" t="s">
        <v>9</v>
      </c>
      <c r="C80" s="14" t="s">
        <v>65</v>
      </c>
      <c r="D80" s="15" t="s">
        <v>80</v>
      </c>
      <c r="E80" s="27">
        <v>1.1</v>
      </c>
      <c r="F80" s="16"/>
      <c r="G80" s="17"/>
      <c r="IU80"/>
      <c r="IV80"/>
    </row>
    <row r="81" spans="1:256" s="18" customFormat="1" ht="30.75" customHeight="1">
      <c r="A81" s="27">
        <f t="shared" si="2"/>
        <v>339.29999999999995</v>
      </c>
      <c r="B81" s="14" t="s">
        <v>12</v>
      </c>
      <c r="C81" s="14" t="s">
        <v>37</v>
      </c>
      <c r="D81" s="15" t="s">
        <v>81</v>
      </c>
      <c r="E81" s="27">
        <v>1.2</v>
      </c>
      <c r="F81" s="16"/>
      <c r="G81" s="17"/>
      <c r="IU81"/>
      <c r="IV81"/>
    </row>
    <row r="82" spans="1:256" s="18" customFormat="1" ht="17.25" customHeight="1">
      <c r="A82" s="27">
        <f t="shared" si="2"/>
        <v>340.49999999999994</v>
      </c>
      <c r="B82" s="14" t="s">
        <v>9</v>
      </c>
      <c r="C82" s="14" t="s">
        <v>65</v>
      </c>
      <c r="D82" s="15" t="s">
        <v>82</v>
      </c>
      <c r="E82" s="27">
        <v>0.2</v>
      </c>
      <c r="F82" s="16"/>
      <c r="G82" s="17"/>
      <c r="IU82"/>
      <c r="IV82"/>
    </row>
    <row r="83" spans="1:256" s="18" customFormat="1" ht="16.5" customHeight="1">
      <c r="A83" s="27">
        <f t="shared" si="2"/>
        <v>340.69999999999993</v>
      </c>
      <c r="B83" s="14" t="s">
        <v>6</v>
      </c>
      <c r="C83" s="14" t="s">
        <v>37</v>
      </c>
      <c r="D83" s="15" t="s">
        <v>83</v>
      </c>
      <c r="E83" s="27">
        <v>0.3</v>
      </c>
      <c r="F83" s="16"/>
      <c r="G83" s="17"/>
      <c r="IU83"/>
      <c r="IV83"/>
    </row>
    <row r="84" spans="1:256" s="18" customFormat="1" ht="16.5" customHeight="1">
      <c r="A84" s="27">
        <f t="shared" si="2"/>
        <v>340.99999999999994</v>
      </c>
      <c r="B84" s="14" t="s">
        <v>9</v>
      </c>
      <c r="C84" s="14" t="s">
        <v>55</v>
      </c>
      <c r="D84" s="15" t="s">
        <v>84</v>
      </c>
      <c r="E84" s="27">
        <v>0.1</v>
      </c>
      <c r="F84" s="16"/>
      <c r="G84" s="17"/>
      <c r="IU84"/>
      <c r="IV84"/>
    </row>
    <row r="85" spans="1:256" s="26" customFormat="1" ht="52.5" customHeight="1">
      <c r="A85" s="43">
        <f t="shared" si="2"/>
        <v>341.09999999999997</v>
      </c>
      <c r="B85" s="41"/>
      <c r="C85" s="41"/>
      <c r="D85" s="42" t="s">
        <v>93</v>
      </c>
      <c r="E85" s="44"/>
      <c r="F85" s="30"/>
      <c r="G85" s="21"/>
      <c r="H85" s="22"/>
      <c r="I85" s="22"/>
      <c r="IU85"/>
      <c r="IV85"/>
    </row>
    <row r="86" spans="1:256" s="26" customFormat="1" ht="16.5" customHeight="1">
      <c r="A86" s="27">
        <f t="shared" si="2"/>
        <v>341.09999999999997</v>
      </c>
      <c r="B86" s="14" t="s">
        <v>29</v>
      </c>
      <c r="C86" s="14" t="s">
        <v>55</v>
      </c>
      <c r="D86" s="15" t="s">
        <v>84</v>
      </c>
      <c r="E86" s="27">
        <v>23.5</v>
      </c>
      <c r="F86" s="16"/>
      <c r="G86" s="21"/>
      <c r="IU86"/>
      <c r="IV86"/>
    </row>
    <row r="87" spans="1:256" s="26" customFormat="1" ht="17.25" customHeight="1">
      <c r="A87" s="27">
        <f t="shared" si="2"/>
        <v>364.59999999999997</v>
      </c>
      <c r="B87" s="14" t="s">
        <v>9</v>
      </c>
      <c r="C87" s="14" t="s">
        <v>55</v>
      </c>
      <c r="D87" s="15" t="s">
        <v>85</v>
      </c>
      <c r="E87" s="27">
        <v>2.6</v>
      </c>
      <c r="F87" s="16"/>
      <c r="G87" s="21"/>
      <c r="IU87"/>
      <c r="IV87"/>
    </row>
    <row r="88" spans="1:256" s="26" customFormat="1" ht="17.25" customHeight="1">
      <c r="A88" s="27">
        <f t="shared" si="2"/>
        <v>367.2</v>
      </c>
      <c r="B88" s="14" t="s">
        <v>9</v>
      </c>
      <c r="C88" s="14" t="s">
        <v>55</v>
      </c>
      <c r="D88" s="15" t="s">
        <v>47</v>
      </c>
      <c r="E88" s="27">
        <v>10.3</v>
      </c>
      <c r="F88" s="16"/>
      <c r="G88" s="21"/>
      <c r="IU88"/>
      <c r="IV88"/>
    </row>
    <row r="89" spans="1:256" s="26" customFormat="1" ht="17.25" customHeight="1">
      <c r="A89" s="27">
        <f t="shared" si="2"/>
        <v>377.5</v>
      </c>
      <c r="B89" s="14" t="s">
        <v>9</v>
      </c>
      <c r="C89" s="14" t="s">
        <v>55</v>
      </c>
      <c r="D89" s="15" t="s">
        <v>18</v>
      </c>
      <c r="E89" s="27">
        <v>7.4</v>
      </c>
      <c r="F89" s="16"/>
      <c r="G89" s="21"/>
      <c r="IU89"/>
      <c r="IV89"/>
    </row>
    <row r="90" spans="1:256" s="26" customFormat="1" ht="16.5" customHeight="1">
      <c r="A90" s="27">
        <f t="shared" si="2"/>
        <v>384.9</v>
      </c>
      <c r="B90" s="14" t="s">
        <v>9</v>
      </c>
      <c r="C90" s="14" t="s">
        <v>55</v>
      </c>
      <c r="D90" s="15" t="s">
        <v>17</v>
      </c>
      <c r="E90" s="27">
        <v>3.3</v>
      </c>
      <c r="F90" s="16"/>
      <c r="G90" s="21"/>
      <c r="IU90"/>
      <c r="IV90"/>
    </row>
    <row r="91" spans="1:256" s="26" customFormat="1" ht="16.5" customHeight="1">
      <c r="A91" s="27">
        <f t="shared" si="2"/>
        <v>388.2</v>
      </c>
      <c r="B91" s="14" t="s">
        <v>6</v>
      </c>
      <c r="C91" s="14" t="s">
        <v>20</v>
      </c>
      <c r="D91" s="15" t="s">
        <v>86</v>
      </c>
      <c r="E91" s="27">
        <v>0.4</v>
      </c>
      <c r="F91" s="16"/>
      <c r="G91" s="21"/>
      <c r="IU91"/>
      <c r="IV91"/>
    </row>
    <row r="92" spans="1:256" s="26" customFormat="1" ht="17.25" customHeight="1">
      <c r="A92" s="27">
        <f t="shared" si="2"/>
        <v>388.59999999999997</v>
      </c>
      <c r="B92" s="14" t="s">
        <v>9</v>
      </c>
      <c r="C92" s="14" t="s">
        <v>55</v>
      </c>
      <c r="D92" s="15" t="s">
        <v>47</v>
      </c>
      <c r="E92" s="27">
        <v>12.7</v>
      </c>
      <c r="F92" s="16"/>
      <c r="G92" s="21"/>
      <c r="IU92"/>
      <c r="IV92"/>
    </row>
    <row r="93" spans="1:256" s="26" customFormat="1" ht="45">
      <c r="A93" s="43">
        <f t="shared" si="2"/>
        <v>401.29999999999995</v>
      </c>
      <c r="B93" s="41"/>
      <c r="C93" s="41"/>
      <c r="D93" s="42" t="s">
        <v>101</v>
      </c>
      <c r="E93" s="43" t="s">
        <v>87</v>
      </c>
      <c r="F93" s="16"/>
      <c r="G93" s="21"/>
      <c r="H93" s="22"/>
      <c r="I93" s="22"/>
      <c r="IU93"/>
      <c r="IV93"/>
    </row>
    <row r="94" spans="1:256" s="18" customFormat="1" ht="16.5" customHeight="1">
      <c r="A94" s="31"/>
      <c r="B94" s="32"/>
      <c r="C94" s="32"/>
      <c r="D94" s="33" t="s">
        <v>94</v>
      </c>
      <c r="E94" s="34"/>
      <c r="F94" s="35"/>
      <c r="G94" s="17"/>
      <c r="IU94"/>
      <c r="IV94"/>
    </row>
    <row r="95" spans="1:256" s="18" customFormat="1" ht="16.5" customHeight="1">
      <c r="A95" s="36"/>
      <c r="B95" s="37"/>
      <c r="C95" s="37"/>
      <c r="D95" s="38"/>
      <c r="E95" s="39"/>
      <c r="F95" s="35"/>
      <c r="G95" s="17"/>
      <c r="IU95"/>
      <c r="IV95"/>
    </row>
    <row r="96" spans="1:256" s="18" customFormat="1" ht="16.5" customHeight="1">
      <c r="A96" s="39"/>
      <c r="B96" s="37"/>
      <c r="C96" s="37"/>
      <c r="D96" s="38"/>
      <c r="E96" s="36"/>
      <c r="F96" s="17"/>
      <c r="G96" s="17"/>
      <c r="IU96"/>
      <c r="IV96"/>
    </row>
    <row r="97" spans="1:256" s="18" customFormat="1" ht="16.5" customHeight="1">
      <c r="A97" s="39"/>
      <c r="B97" s="37"/>
      <c r="C97" s="37"/>
      <c r="D97" s="38"/>
      <c r="E97" s="36"/>
      <c r="F97" s="17"/>
      <c r="G97" s="17"/>
      <c r="IU97"/>
      <c r="IV97"/>
    </row>
    <row r="98" spans="1:256" s="18" customFormat="1" ht="16.5" customHeight="1">
      <c r="A98" s="39"/>
      <c r="B98" s="37"/>
      <c r="C98" s="37"/>
      <c r="D98" s="38"/>
      <c r="E98" s="36"/>
      <c r="F98" s="17"/>
      <c r="G98" s="17"/>
      <c r="IU98"/>
      <c r="IV98"/>
    </row>
    <row r="99" spans="1:256" s="18" customFormat="1" ht="16.5" customHeight="1">
      <c r="A99" s="39"/>
      <c r="B99" s="37"/>
      <c r="C99" s="37"/>
      <c r="D99" s="38"/>
      <c r="E99" s="36"/>
      <c r="F99" s="17"/>
      <c r="G99" s="17"/>
      <c r="IU99"/>
      <c r="IV99"/>
    </row>
  </sheetData>
  <sheetProtection/>
  <mergeCells count="6">
    <mergeCell ref="A1:E1"/>
    <mergeCell ref="A2:E2"/>
    <mergeCell ref="A4:E4"/>
    <mergeCell ref="A5:E5"/>
    <mergeCell ref="A6:E6"/>
    <mergeCell ref="A3:E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dcterms:created xsi:type="dcterms:W3CDTF">2020-09-18T17:24:54Z</dcterms:created>
  <dcterms:modified xsi:type="dcterms:W3CDTF">2020-09-18T18:26:17Z</dcterms:modified>
  <cp:category/>
  <cp:version/>
  <cp:contentType/>
  <cp:contentStatus/>
</cp:coreProperties>
</file>